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71" windowWidth="12630" windowHeight="1054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<sst xmlns="http://schemas.openxmlformats.org/spreadsheetml/2006/main" count="275" uniqueCount="154">
  <si>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</si>
  <si>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</si>
  <si>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</si>
  <si>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</si>
  <si>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</si>
  <si>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</si>
  <si>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</si>
  <si>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</si>
  <si>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</si>
  <si>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</si>
  <si>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</si>
  <si>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</si>
  <si>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</si>
  <si>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</si>
  <si>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</si>
  <si>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</si>
  <si>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</si>
  <si>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</si>
  <si>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</si>
  <si>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</si>
  <si>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</si>
  <si>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</si>
  <si>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</si>
  <si>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</si>
  <si>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</si>
  <si>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</si>
  <si>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</si>
  <si>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</si>
  <si>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</si>
  <si>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</si>
  <si>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</si>
  <si>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</si>
  <si>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</si>
  <si>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</si>
  <si>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</si>
  <si>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</si>
  <si>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</si>
  <si>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</si>
  <si>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</si>
  <si>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</si>
  <si>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</si>
  <si>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</si>
  <si>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</si>
  <si>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</si>
  <si>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</si>
  <si>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</si>
  <si>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</si>
  <si>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</si>
  <si>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</si>
  <si>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</si>
  <si>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</si>
  <si>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</si>
  <si>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</si>
  <si>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</si>
  <si>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</si>
  <si>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</si>
  <si>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</si>
  <si>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</si>
  <si>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</si>
  <si>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</si>
  <si>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</si>
  <si>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38а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</si>
  <si>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</si>
  <si>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</si>
  <si>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</si>
  <si>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</si>
  <si>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</si>
  <si>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</si>
  <si>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</si>
  <si>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</si>
  <si>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</si>
  <si>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</si>
  <si>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</si>
  <si>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ИТОГО</t>
  </si>
  <si>
    <t xml:space="preserve">Директор ООО "УК Сталкер"  </t>
  </si>
  <si>
    <t>И.Г. Рубанов</t>
  </si>
  <si>
    <t>г. Юрга, пр-т Победы 38а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</si>
  <si>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</si>
  <si>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</si>
  <si>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</si>
  <si>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</si>
  <si>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</si>
  <si>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</si>
  <si>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</si>
  <si>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</si>
  <si>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</si>
  <si>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</si>
  <si>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</si>
  <si>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</si>
  <si>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</si>
  <si>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</si>
  <si>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</si>
  <si>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металлических урн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</si>
  <si>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</si>
  <si>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</si>
  <si>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</si>
  <si>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</si>
  <si>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</si>
  <si>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</si>
  <si>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</si>
  <si>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</si>
  <si>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</si>
  <si>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</si>
  <si>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</si>
  <si>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</si>
  <si>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</si>
  <si>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</si>
  <si>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</si>
  <si>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</si>
  <si>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</si>
  <si>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</si>
  <si>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</si>
  <si>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</si>
  <si>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</si>
  <si>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</si>
  <si>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</si>
  <si>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</si>
  <si>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</si>
  <si>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</si>
  <si>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</si>
  <si>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</si>
  <si>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</si>
  <si>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</si>
  <si>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</si>
  <si>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</si>
  <si>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</si>
  <si>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</si>
  <si>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</si>
  <si>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</si>
  <si>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</si>
  <si>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</si>
  <si>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</si>
  <si>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</si>
  <si>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</si>
  <si>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</si>
  <si>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</si>
  <si>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</si>
  <si>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</si>
  <si>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</si>
  <si>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</si>
  <si>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</si>
  <si>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дом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</si>
  <si>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</si>
  <si>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</si>
  <si>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</si>
  <si>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</si>
  <si>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</si>
  <si>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</si>
  <si>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</si>
  <si>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Мелкий ремонт и замена общедомовых электросетей и электрооборудования</t>
  </si>
  <si>
    <t xml:space="preserve">в течение года </t>
  </si>
  <si>
    <t>Герметизация панельных стыков фасада мастиками нетвердеющими с автовышки (по утеплению)</t>
  </si>
  <si>
    <t>Герметизация панельных стыков прокладками "Вилатерм", монтажной пеной и мастикой "Сазиласт" верхолазами</t>
  </si>
  <si>
    <t>Консервация и расконсервация поливочной системы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</si>
</sst>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b/>
      <sz val="11"/>
      <color indexed="12"/>
      <name val="Times New Roman"/>
      <family val="1"/>
    </font>
    <font>
      <sz val="11"/>
      <color indexed="6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23" fillId="0" borderId="10" xfId="0" applyNumberFormat="1" applyFont="1" applyBorder="1" applyAlignment="1" applyProtection="1">
      <alignment horizontal="center" vertical="center"/>
      <protection locked="0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vertical="center" wrapText="1"/>
    </xf>
    <xf numFmtId="164" fontId="4" fillId="22" borderId="10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2" fontId="4" fillId="22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24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 indent="1"/>
    </xf>
    <xf numFmtId="0" fontId="23" fillId="0" borderId="10" xfId="0" applyFont="1" applyFill="1" applyBorder="1" applyAlignment="1">
      <alignment horizontal="left" vertical="center" wrapText="1" indent="1"/>
    </xf>
    <xf numFmtId="0" fontId="23" fillId="0" borderId="10" xfId="0" applyFont="1" applyFill="1" applyBorder="1" applyAlignment="1">
      <alignment horizontal="left" vertical="center" wrapText="1" indent="3"/>
    </xf>
    <xf numFmtId="0" fontId="23" fillId="0" borderId="10" xfId="0" applyFont="1" applyFill="1" applyBorder="1" applyAlignment="1">
      <alignment horizontal="left" vertical="center" wrapText="1" indent="3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43" fontId="4" fillId="22" borderId="10" xfId="58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2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23" fillId="0" borderId="12" xfId="0" applyNumberFormat="1" applyFont="1" applyBorder="1" applyAlignment="1" applyProtection="1">
      <alignment horizontal="center" vertical="center" wrapText="1"/>
      <protection locked="0"/>
    </xf>
    <xf numFmtId="4" fontId="2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3" fillId="0" borderId="14" xfId="0" applyFont="1" applyBorder="1" applyAlignment="1">
      <alignment horizontal="left" vertical="center" wrapText="1" indent="3"/>
    </xf>
    <xf numFmtId="0" fontId="23" fillId="0" borderId="10" xfId="0" applyFont="1" applyBorder="1" applyAlignment="1">
      <alignment horizontal="left" vertical="center" wrapText="1" indent="3"/>
    </xf>
    <xf numFmtId="0" fontId="23" fillId="0" borderId="14" xfId="0" applyFont="1" applyFill="1" applyBorder="1" applyAlignment="1">
      <alignment horizontal="center" vertical="center" wrapText="1"/>
    </xf>
    <xf numFmtId="164" fontId="23" fillId="0" borderId="14" xfId="0" applyNumberFormat="1" applyFont="1" applyFill="1" applyBorder="1" applyAlignment="1">
      <alignment horizontal="center" vertical="center" wrapText="1"/>
    </xf>
    <xf numFmtId="165" fontId="23" fillId="0" borderId="14" xfId="0" applyNumberFormat="1" applyFont="1" applyFill="1" applyBorder="1" applyAlignment="1">
      <alignment horizontal="center" vertical="center" wrapText="1"/>
    </xf>
    <xf numFmtId="3" fontId="4" fillId="22" borderId="10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 indent="3"/>
    </xf>
    <xf numFmtId="164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16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2" fontId="25" fillId="22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G30" sqref="G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47" t="s">
        <v>60</v>
      </c>
      <c r="B1" s="47"/>
      <c r="C1" s="47"/>
      <c r="D1" s="47"/>
      <c r="E1" s="47"/>
    </row>
    <row r="2" spans="1:5" ht="7.5" customHeight="1">
      <c r="A2" s="1"/>
      <c r="B2" s="1"/>
      <c r="C2" s="1"/>
      <c r="D2" s="1"/>
      <c r="E2" s="1"/>
    </row>
    <row r="3" spans="1:5" ht="14.25">
      <c r="A3" s="48" t="s">
        <v>61</v>
      </c>
      <c r="B3" s="48"/>
      <c r="C3" s="48"/>
      <c r="D3" s="48"/>
      <c r="E3" s="48"/>
    </row>
    <row r="4" spans="1:5" ht="14.25">
      <c r="A4" s="49" t="s">
        <v>0</v>
      </c>
      <c r="B4" s="49"/>
      <c r="C4" s="49"/>
      <c r="D4" s="49"/>
      <c r="E4" s="49"/>
    </row>
    <row r="5" spans="1:5" ht="14.25">
      <c r="A5" s="2" t="s">
        <v>1</v>
      </c>
      <c r="B5" s="2" t="s">
        <v>2</v>
      </c>
      <c r="C5" s="2" t="s">
        <v>3</v>
      </c>
      <c r="D5" s="50" t="s">
        <v>4</v>
      </c>
      <c r="E5" s="51"/>
    </row>
    <row r="6" spans="1:5" ht="15">
      <c r="A6" s="3" t="s">
        <v>5</v>
      </c>
      <c r="B6" s="4" t="s">
        <v>6</v>
      </c>
      <c r="C6" s="5" t="s">
        <v>7</v>
      </c>
      <c r="D6" s="56">
        <v>43466</v>
      </c>
      <c r="E6" s="57"/>
    </row>
    <row r="7" spans="1:5" ht="15">
      <c r="A7" s="3" t="s">
        <v>8</v>
      </c>
      <c r="B7" s="4" t="s">
        <v>9</v>
      </c>
      <c r="C7" s="5" t="s">
        <v>7</v>
      </c>
      <c r="D7" s="52" t="s">
        <v>58</v>
      </c>
      <c r="E7" s="53"/>
    </row>
    <row r="8" spans="1:5" ht="15">
      <c r="A8" s="8" t="s">
        <v>10</v>
      </c>
      <c r="B8" s="7" t="s">
        <v>11</v>
      </c>
      <c r="C8" s="9" t="s">
        <v>12</v>
      </c>
      <c r="D8" s="58">
        <f>6069*12*4.07</f>
        <v>296409.96</v>
      </c>
      <c r="E8" s="59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6069*12*1.55</f>
        <v>112883.40000000001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6069*12*0.12</f>
        <v>8739.36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6069*12*1.1</f>
        <v>80110.8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6069*12*0.73</f>
        <v>53164.44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6069*12*0.57</f>
        <v>41511.96</v>
      </c>
    </row>
    <row r="15" spans="1:5" ht="15">
      <c r="A15" s="3" t="s">
        <v>13</v>
      </c>
      <c r="B15" s="4" t="s">
        <v>6</v>
      </c>
      <c r="C15" s="5" t="s">
        <v>7</v>
      </c>
      <c r="D15" s="56">
        <v>43466</v>
      </c>
      <c r="E15" s="57"/>
    </row>
    <row r="16" spans="1:5" ht="45" customHeight="1">
      <c r="A16" s="3" t="s">
        <v>14</v>
      </c>
      <c r="B16" s="4" t="s">
        <v>9</v>
      </c>
      <c r="C16" s="5" t="s">
        <v>7</v>
      </c>
      <c r="D16" s="52" t="s">
        <v>57</v>
      </c>
      <c r="E16" s="53"/>
    </row>
    <row r="17" spans="1:5" ht="15">
      <c r="A17" s="8" t="s">
        <v>15</v>
      </c>
      <c r="B17" s="7" t="s">
        <v>11</v>
      </c>
      <c r="C17" s="9" t="s">
        <v>12</v>
      </c>
      <c r="D17" s="54">
        <f>SUM(E19:E24)</f>
        <v>280387.8</v>
      </c>
      <c r="E17" s="55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6069*12*0.9</f>
        <v>65545.2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6069*12*1.79</f>
        <v>130362.12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6069*12*0.44</f>
        <v>32044.32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6069*12*0.09</f>
        <v>6554.5199999999995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6069*12*0.57</f>
        <v>41511.96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6069*12*0.06</f>
        <v>4369.68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350302.68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6069*12*0.62</f>
        <v>45153.36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6069*12*4.19</f>
        <v>305149.32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927100.44</v>
      </c>
    </row>
  </sheetData>
  <sheetProtection/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80" zoomScaleNormal="80" zoomScalePageLayoutView="0" workbookViewId="0" topLeftCell="A21">
      <selection activeCell="C9" sqref="C9"/>
    </sheetView>
  </sheetViews>
  <sheetFormatPr defaultColWidth="9.0039062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0" t="s">
        <v>113</v>
      </c>
      <c r="B1" s="60"/>
      <c r="C1" s="60"/>
      <c r="D1" s="60"/>
      <c r="E1" s="60"/>
      <c r="F1" s="60"/>
    </row>
    <row r="2" spans="1:6" ht="15">
      <c r="A2" s="60" t="s">
        <v>62</v>
      </c>
      <c r="B2" s="60"/>
      <c r="C2" s="60"/>
      <c r="D2" s="60"/>
      <c r="E2" s="60"/>
      <c r="F2" s="60"/>
    </row>
    <row r="3" spans="1:6" ht="15">
      <c r="A3" s="60" t="s">
        <v>63</v>
      </c>
      <c r="B3" s="60"/>
      <c r="C3" s="60"/>
      <c r="D3" s="60"/>
      <c r="E3" s="60"/>
      <c r="F3" s="60"/>
    </row>
    <row r="4" ht="15">
      <c r="A4" s="20"/>
    </row>
    <row r="5" spans="1:4" ht="15">
      <c r="A5" s="20" t="s">
        <v>76</v>
      </c>
      <c r="D5" s="19" t="s">
        <v>64</v>
      </c>
    </row>
    <row r="6" ht="15">
      <c r="A6" s="20"/>
    </row>
    <row r="7" spans="1:6" ht="111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114</v>
      </c>
      <c r="B8" s="23">
        <v>6068.9</v>
      </c>
      <c r="C8" s="66">
        <v>12</v>
      </c>
      <c r="D8" s="24" t="s">
        <v>71</v>
      </c>
      <c r="E8" s="25">
        <f>E9+E10+E22+E25+E45</f>
        <v>10.59403830047462</v>
      </c>
      <c r="F8" s="26">
        <f>F9+F10+F22+F25+F45</f>
        <v>771530.0854</v>
      </c>
    </row>
    <row r="9" spans="1:6" s="34" customFormat="1" ht="19.5" customHeight="1" outlineLevel="1">
      <c r="A9" s="35" t="s">
        <v>115</v>
      </c>
      <c r="B9" s="42">
        <f>B8</f>
        <v>6068.9</v>
      </c>
      <c r="C9" s="39">
        <v>12</v>
      </c>
      <c r="D9" s="40" t="s">
        <v>7</v>
      </c>
      <c r="E9" s="41">
        <v>1.46</v>
      </c>
      <c r="F9" s="43">
        <f>B9*C9*E9</f>
        <v>106327.12799999998</v>
      </c>
    </row>
    <row r="10" spans="1:6" s="29" customFormat="1" ht="46.5" customHeight="1" outlineLevel="1">
      <c r="A10" s="36" t="s">
        <v>116</v>
      </c>
      <c r="B10" s="42">
        <f>B8</f>
        <v>6068.9</v>
      </c>
      <c r="C10" s="39" t="s">
        <v>7</v>
      </c>
      <c r="D10" s="40" t="s">
        <v>7</v>
      </c>
      <c r="E10" s="41">
        <f>F10/B10/12</f>
        <v>3.914556954308029</v>
      </c>
      <c r="F10" s="43">
        <f>SUM(F11:F21)</f>
        <v>285084.6564</v>
      </c>
    </row>
    <row r="11" spans="1:6" s="29" customFormat="1" ht="19.5" customHeight="1" outlineLevel="2">
      <c r="A11" s="37" t="s">
        <v>117</v>
      </c>
      <c r="B11" s="42">
        <v>1384.8</v>
      </c>
      <c r="C11" s="39">
        <v>72</v>
      </c>
      <c r="D11" s="40" t="s">
        <v>71</v>
      </c>
      <c r="E11" s="41">
        <v>0.37</v>
      </c>
      <c r="F11" s="43">
        <f>B11*C11*E11</f>
        <v>36891.07199999999</v>
      </c>
    </row>
    <row r="12" spans="1:6" s="29" customFormat="1" ht="18" customHeight="1" outlineLevel="2">
      <c r="A12" s="37" t="s">
        <v>101</v>
      </c>
      <c r="B12" s="42">
        <v>8422</v>
      </c>
      <c r="C12" s="39">
        <v>72</v>
      </c>
      <c r="D12" s="40" t="s">
        <v>71</v>
      </c>
      <c r="E12" s="41">
        <v>0.15</v>
      </c>
      <c r="F12" s="43">
        <f aca="true" t="shared" si="0" ref="F12:F21">B12*C12*E12</f>
        <v>90957.59999999999</v>
      </c>
    </row>
    <row r="13" spans="1:6" s="29" customFormat="1" ht="19.5" customHeight="1" outlineLevel="2">
      <c r="A13" s="37" t="s">
        <v>102</v>
      </c>
      <c r="B13" s="42">
        <v>1</v>
      </c>
      <c r="C13" s="39">
        <v>248</v>
      </c>
      <c r="D13" s="40" t="s">
        <v>72</v>
      </c>
      <c r="E13" s="41">
        <v>9.3</v>
      </c>
      <c r="F13" s="43">
        <f>B13*C13*E13</f>
        <v>2306.4</v>
      </c>
    </row>
    <row r="14" spans="1:6" s="29" customFormat="1" ht="18" customHeight="1" outlineLevel="2">
      <c r="A14" s="37" t="s">
        <v>103</v>
      </c>
      <c r="B14" s="42">
        <v>8422</v>
      </c>
      <c r="C14" s="39">
        <v>3</v>
      </c>
      <c r="D14" s="40" t="s">
        <v>71</v>
      </c>
      <c r="E14" s="41">
        <v>3.46</v>
      </c>
      <c r="F14" s="43">
        <f t="shared" si="0"/>
        <v>87420.36</v>
      </c>
    </row>
    <row r="15" spans="1:6" s="29" customFormat="1" ht="16.5" customHeight="1" outlineLevel="2">
      <c r="A15" s="37" t="s">
        <v>104</v>
      </c>
      <c r="B15" s="42">
        <v>1</v>
      </c>
      <c r="C15" s="39">
        <v>139</v>
      </c>
      <c r="D15" s="40" t="s">
        <v>71</v>
      </c>
      <c r="E15" s="41">
        <v>6.69</v>
      </c>
      <c r="F15" s="43">
        <f t="shared" si="0"/>
        <v>929.9100000000001</v>
      </c>
    </row>
    <row r="16" spans="1:6" s="29" customFormat="1" ht="20.25" customHeight="1" outlineLevel="2">
      <c r="A16" s="37" t="s">
        <v>105</v>
      </c>
      <c r="B16" s="42">
        <v>7.2</v>
      </c>
      <c r="C16" s="39">
        <v>139</v>
      </c>
      <c r="D16" s="40" t="s">
        <v>71</v>
      </c>
      <c r="E16" s="41">
        <v>0.64</v>
      </c>
      <c r="F16" s="43">
        <f t="shared" si="0"/>
        <v>640.5120000000001</v>
      </c>
    </row>
    <row r="17" spans="1:6" s="29" customFormat="1" ht="17.25" customHeight="1" outlineLevel="2">
      <c r="A17" s="37" t="s">
        <v>106</v>
      </c>
      <c r="B17" s="42">
        <f>B11*0.8</f>
        <v>1107.84</v>
      </c>
      <c r="C17" s="39">
        <v>72</v>
      </c>
      <c r="D17" s="40" t="s">
        <v>71</v>
      </c>
      <c r="E17" s="41">
        <v>0.53</v>
      </c>
      <c r="F17" s="43">
        <f t="shared" si="0"/>
        <v>42275.1744</v>
      </c>
    </row>
    <row r="18" spans="1:6" s="29" customFormat="1" ht="15.75" customHeight="1" outlineLevel="2">
      <c r="A18" s="37" t="s">
        <v>107</v>
      </c>
      <c r="B18" s="42">
        <v>1</v>
      </c>
      <c r="C18" s="39">
        <v>109</v>
      </c>
      <c r="D18" s="40" t="s">
        <v>71</v>
      </c>
      <c r="E18" s="41">
        <v>8.1</v>
      </c>
      <c r="F18" s="43">
        <f t="shared" si="0"/>
        <v>882.9</v>
      </c>
    </row>
    <row r="19" spans="1:6" s="29" customFormat="1" ht="15.75" customHeight="1" outlineLevel="2">
      <c r="A19" s="37" t="s">
        <v>108</v>
      </c>
      <c r="B19" s="42">
        <f>B11*0.1</f>
        <v>138.48</v>
      </c>
      <c r="C19" s="39">
        <v>3</v>
      </c>
      <c r="D19" s="40" t="s">
        <v>71</v>
      </c>
      <c r="E19" s="41">
        <v>14.6</v>
      </c>
      <c r="F19" s="43">
        <f t="shared" si="0"/>
        <v>6065.423999999999</v>
      </c>
    </row>
    <row r="20" spans="1:6" s="29" customFormat="1" ht="29.25" customHeight="1" outlineLevel="2">
      <c r="A20" s="37" t="s">
        <v>109</v>
      </c>
      <c r="B20" s="42">
        <v>7.2</v>
      </c>
      <c r="C20" s="39">
        <v>109</v>
      </c>
      <c r="D20" s="40" t="s">
        <v>71</v>
      </c>
      <c r="E20" s="41">
        <v>3.83</v>
      </c>
      <c r="F20" s="43">
        <f t="shared" si="0"/>
        <v>3005.784</v>
      </c>
    </row>
    <row r="21" spans="1:6" s="29" customFormat="1" ht="15.75" customHeight="1" outlineLevel="2">
      <c r="A21" s="37" t="s">
        <v>110</v>
      </c>
      <c r="B21" s="42">
        <f>B11*0.15</f>
        <v>207.72</v>
      </c>
      <c r="C21" s="39">
        <v>22</v>
      </c>
      <c r="D21" s="40" t="s">
        <v>71</v>
      </c>
      <c r="E21" s="41">
        <v>3</v>
      </c>
      <c r="F21" s="43">
        <f t="shared" si="0"/>
        <v>13709.52</v>
      </c>
    </row>
    <row r="22" spans="1:6" s="29" customFormat="1" ht="31.5" customHeight="1" outlineLevel="1">
      <c r="A22" s="35" t="s">
        <v>118</v>
      </c>
      <c r="B22" s="42">
        <v>6069</v>
      </c>
      <c r="C22" s="39" t="s">
        <v>7</v>
      </c>
      <c r="D22" s="40" t="s">
        <v>7</v>
      </c>
      <c r="E22" s="41">
        <f>F22/B22/12</f>
        <v>0.14741582907672873</v>
      </c>
      <c r="F22" s="43">
        <f>SUM(F23:F24)</f>
        <v>10736</v>
      </c>
    </row>
    <row r="23" spans="1:6" s="29" customFormat="1" ht="21" customHeight="1" outlineLevel="1">
      <c r="A23" s="38" t="s">
        <v>111</v>
      </c>
      <c r="B23" s="42">
        <v>1342</v>
      </c>
      <c r="C23" s="39">
        <v>12</v>
      </c>
      <c r="D23" s="40" t="s">
        <v>7</v>
      </c>
      <c r="E23" s="41">
        <v>0.25</v>
      </c>
      <c r="F23" s="43">
        <f>B23*C23*E23</f>
        <v>4026</v>
      </c>
    </row>
    <row r="24" spans="1:6" s="29" customFormat="1" ht="21" customHeight="1" outlineLevel="1">
      <c r="A24" s="38" t="s">
        <v>112</v>
      </c>
      <c r="B24" s="42">
        <v>1342</v>
      </c>
      <c r="C24" s="39">
        <v>1</v>
      </c>
      <c r="D24" s="40" t="s">
        <v>7</v>
      </c>
      <c r="E24" s="41">
        <v>5</v>
      </c>
      <c r="F24" s="43">
        <f>B24*C24*E24</f>
        <v>6710</v>
      </c>
    </row>
    <row r="25" spans="1:6" s="29" customFormat="1" ht="33" customHeight="1" outlineLevel="1">
      <c r="A25" s="36" t="s">
        <v>119</v>
      </c>
      <c r="B25" s="42">
        <f>B8</f>
        <v>6068.9</v>
      </c>
      <c r="C25" s="39">
        <v>12</v>
      </c>
      <c r="D25" s="40" t="s">
        <v>7</v>
      </c>
      <c r="E25" s="41">
        <f>F25/B25/C25</f>
        <v>5.012065517089863</v>
      </c>
      <c r="F25" s="43">
        <f>SUM(F26:F44)</f>
        <v>365012.693</v>
      </c>
    </row>
    <row r="26" spans="1:6" s="29" customFormat="1" ht="18" customHeight="1" outlineLevel="1">
      <c r="A26" s="61" t="s">
        <v>77</v>
      </c>
      <c r="B26" s="63">
        <v>1642.6</v>
      </c>
      <c r="C26" s="42" t="s">
        <v>94</v>
      </c>
      <c r="D26" s="64" t="s">
        <v>71</v>
      </c>
      <c r="E26" s="40">
        <v>3.86</v>
      </c>
      <c r="F26" s="41">
        <v>12680.872</v>
      </c>
    </row>
    <row r="27" spans="1:6" s="29" customFormat="1" ht="15.75" customHeight="1" outlineLevel="1">
      <c r="A27" s="62" t="s">
        <v>78</v>
      </c>
      <c r="B27" s="63">
        <v>1506.3</v>
      </c>
      <c r="C27" s="42" t="s">
        <v>94</v>
      </c>
      <c r="D27" s="64" t="s">
        <v>71</v>
      </c>
      <c r="E27" s="40">
        <v>3.86</v>
      </c>
      <c r="F27" s="41">
        <v>11628.635999999999</v>
      </c>
    </row>
    <row r="28" spans="1:6" s="29" customFormat="1" ht="18" customHeight="1" outlineLevel="1">
      <c r="A28" s="62" t="s">
        <v>79</v>
      </c>
      <c r="B28" s="63">
        <v>1342</v>
      </c>
      <c r="C28" s="42" t="s">
        <v>94</v>
      </c>
      <c r="D28" s="64" t="s">
        <v>71</v>
      </c>
      <c r="E28" s="40">
        <v>3.86</v>
      </c>
      <c r="F28" s="41">
        <v>10360.24</v>
      </c>
    </row>
    <row r="29" spans="1:6" s="29" customFormat="1" ht="19.5" customHeight="1" outlineLevel="1">
      <c r="A29" s="62" t="s">
        <v>80</v>
      </c>
      <c r="B29" s="65">
        <v>105</v>
      </c>
      <c r="C29" s="42" t="s">
        <v>94</v>
      </c>
      <c r="D29" s="64" t="s">
        <v>71</v>
      </c>
      <c r="E29" s="40">
        <v>3.86</v>
      </c>
      <c r="F29" s="41">
        <v>810.6</v>
      </c>
    </row>
    <row r="30" spans="1:6" s="29" customFormat="1" ht="19.5" customHeight="1" outlineLevel="1">
      <c r="A30" s="62" t="s">
        <v>81</v>
      </c>
      <c r="B30" s="63">
        <v>1642.6</v>
      </c>
      <c r="C30" s="42" t="s">
        <v>95</v>
      </c>
      <c r="D30" s="64" t="s">
        <v>71</v>
      </c>
      <c r="E30" s="40">
        <v>42.27</v>
      </c>
      <c r="F30" s="41">
        <v>23142.825</v>
      </c>
    </row>
    <row r="31" spans="1:6" s="29" customFormat="1" ht="28.5" customHeight="1" outlineLevel="1">
      <c r="A31" s="61" t="s">
        <v>82</v>
      </c>
      <c r="B31" s="63">
        <v>54</v>
      </c>
      <c r="C31" s="42" t="s">
        <v>95</v>
      </c>
      <c r="D31" s="64" t="s">
        <v>71</v>
      </c>
      <c r="E31" s="40">
        <v>275.23</v>
      </c>
      <c r="F31" s="41">
        <v>14862.42</v>
      </c>
    </row>
    <row r="32" spans="1:6" s="29" customFormat="1" ht="27.75" customHeight="1" outlineLevel="1">
      <c r="A32" s="62" t="s">
        <v>83</v>
      </c>
      <c r="B32" s="63">
        <v>105</v>
      </c>
      <c r="C32" s="42" t="s">
        <v>95</v>
      </c>
      <c r="D32" s="64" t="s">
        <v>71</v>
      </c>
      <c r="E32" s="40">
        <v>42.27</v>
      </c>
      <c r="F32" s="41">
        <v>8876.7</v>
      </c>
    </row>
    <row r="33" spans="1:6" s="29" customFormat="1" ht="21" customHeight="1" outlineLevel="1">
      <c r="A33" s="62" t="s">
        <v>84</v>
      </c>
      <c r="B33" s="63">
        <v>8</v>
      </c>
      <c r="C33" s="42" t="s">
        <v>95</v>
      </c>
      <c r="D33" s="64" t="s">
        <v>96</v>
      </c>
      <c r="E33" s="40">
        <v>203.93</v>
      </c>
      <c r="F33" s="41">
        <v>8157.2</v>
      </c>
    </row>
    <row r="34" spans="1:6" s="29" customFormat="1" ht="15.75" customHeight="1" outlineLevel="1">
      <c r="A34" s="62" t="s">
        <v>85</v>
      </c>
      <c r="B34" s="63">
        <v>8</v>
      </c>
      <c r="C34" s="42" t="s">
        <v>97</v>
      </c>
      <c r="D34" s="64" t="s">
        <v>96</v>
      </c>
      <c r="E34" s="40">
        <v>296.66</v>
      </c>
      <c r="F34" s="41">
        <v>2373.28</v>
      </c>
    </row>
    <row r="35" spans="1:6" s="29" customFormat="1" ht="18" customHeight="1" outlineLevel="1">
      <c r="A35" s="62" t="s">
        <v>86</v>
      </c>
      <c r="B35" s="63">
        <v>8</v>
      </c>
      <c r="C35" s="42" t="s">
        <v>97</v>
      </c>
      <c r="D35" s="64" t="s">
        <v>96</v>
      </c>
      <c r="E35" s="40">
        <v>85.53</v>
      </c>
      <c r="F35" s="41">
        <v>684.24</v>
      </c>
    </row>
    <row r="36" spans="1:6" s="29" customFormat="1" ht="19.5" customHeight="1" outlineLevel="1">
      <c r="A36" s="62" t="s">
        <v>87</v>
      </c>
      <c r="B36" s="65">
        <v>1</v>
      </c>
      <c r="C36" s="42" t="s">
        <v>97</v>
      </c>
      <c r="D36" s="64" t="s">
        <v>71</v>
      </c>
      <c r="E36" s="40">
        <v>806.87</v>
      </c>
      <c r="F36" s="41">
        <v>806.87</v>
      </c>
    </row>
    <row r="37" spans="1:6" s="29" customFormat="1" ht="20.25" customHeight="1" outlineLevel="1">
      <c r="A37" s="62" t="s">
        <v>88</v>
      </c>
      <c r="B37" s="63">
        <v>1</v>
      </c>
      <c r="C37" s="42" t="s">
        <v>97</v>
      </c>
      <c r="D37" s="64" t="s">
        <v>71</v>
      </c>
      <c r="E37" s="40">
        <v>127.03</v>
      </c>
      <c r="F37" s="41">
        <v>127.03</v>
      </c>
    </row>
    <row r="38" spans="1:6" s="29" customFormat="1" ht="35.25" customHeight="1" outlineLevel="1">
      <c r="A38" s="61" t="s">
        <v>89</v>
      </c>
      <c r="B38" s="63">
        <v>827.7</v>
      </c>
      <c r="C38" s="42" t="s">
        <v>98</v>
      </c>
      <c r="D38" s="64" t="s">
        <v>71</v>
      </c>
      <c r="E38" s="40">
        <v>1.62</v>
      </c>
      <c r="F38" s="41">
        <v>139450.896</v>
      </c>
    </row>
    <row r="39" spans="1:6" s="29" customFormat="1" ht="18" customHeight="1" outlineLevel="1">
      <c r="A39" s="62" t="s">
        <v>90</v>
      </c>
      <c r="B39" s="63">
        <v>5318.6</v>
      </c>
      <c r="C39" s="42" t="s">
        <v>94</v>
      </c>
      <c r="D39" s="64" t="s">
        <v>71</v>
      </c>
      <c r="E39" s="40">
        <v>1.62</v>
      </c>
      <c r="F39" s="41">
        <v>17232.264</v>
      </c>
    </row>
    <row r="40" spans="1:6" s="29" customFormat="1" ht="15.75" customHeight="1" outlineLevel="1">
      <c r="A40" s="62" t="s">
        <v>91</v>
      </c>
      <c r="B40" s="63">
        <v>4</v>
      </c>
      <c r="C40" s="42" t="s">
        <v>97</v>
      </c>
      <c r="D40" s="64" t="s">
        <v>96</v>
      </c>
      <c r="E40" s="40">
        <v>235.56</v>
      </c>
      <c r="F40" s="41">
        <v>942.24</v>
      </c>
    </row>
    <row r="41" spans="1:6" s="29" customFormat="1" ht="18" customHeight="1" outlineLevel="1">
      <c r="A41" s="62" t="s">
        <v>92</v>
      </c>
      <c r="B41" s="63">
        <v>0.9</v>
      </c>
      <c r="C41" s="42" t="s">
        <v>97</v>
      </c>
      <c r="D41" s="64" t="s">
        <v>71</v>
      </c>
      <c r="E41" s="40">
        <v>246.3</v>
      </c>
      <c r="F41" s="41">
        <v>221.67</v>
      </c>
    </row>
    <row r="42" spans="1:6" s="29" customFormat="1" ht="18" customHeight="1" outlineLevel="1">
      <c r="A42" s="61" t="s">
        <v>93</v>
      </c>
      <c r="B42" s="63">
        <v>1320</v>
      </c>
      <c r="C42" s="42" t="s">
        <v>99</v>
      </c>
      <c r="D42" s="64" t="s">
        <v>100</v>
      </c>
      <c r="E42" s="40">
        <v>8.67</v>
      </c>
      <c r="F42" s="41">
        <v>1387.2</v>
      </c>
    </row>
    <row r="43" spans="1:6" s="29" customFormat="1" ht="29.25" customHeight="1" outlineLevel="1">
      <c r="A43" s="61" t="s">
        <v>151</v>
      </c>
      <c r="B43" s="63">
        <v>70.5</v>
      </c>
      <c r="C43" s="42" t="s">
        <v>97</v>
      </c>
      <c r="D43" s="64" t="s">
        <v>100</v>
      </c>
      <c r="E43" s="40">
        <v>1001.22</v>
      </c>
      <c r="F43" s="41">
        <v>70586.01</v>
      </c>
    </row>
    <row r="44" spans="1:6" s="29" customFormat="1" ht="27.75" customHeight="1" outlineLevel="1">
      <c r="A44" s="61" t="s">
        <v>152</v>
      </c>
      <c r="B44" s="63">
        <v>75</v>
      </c>
      <c r="C44" s="42" t="s">
        <v>97</v>
      </c>
      <c r="D44" s="64" t="s">
        <v>100</v>
      </c>
      <c r="E44" s="40">
        <v>542.42</v>
      </c>
      <c r="F44" s="41">
        <v>40681.5</v>
      </c>
    </row>
    <row r="45" spans="1:6" s="29" customFormat="1" ht="31.5" customHeight="1" outlineLevel="1">
      <c r="A45" s="36" t="s">
        <v>120</v>
      </c>
      <c r="B45" s="42">
        <f>B8</f>
        <v>6068.9</v>
      </c>
      <c r="C45" s="39">
        <v>12</v>
      </c>
      <c r="D45" s="40" t="s">
        <v>24</v>
      </c>
      <c r="E45" s="41">
        <v>0.06</v>
      </c>
      <c r="F45" s="43">
        <f>B45*C45*E45</f>
        <v>4369.607999999999</v>
      </c>
    </row>
    <row r="46" spans="1:6" s="27" customFormat="1" ht="48" customHeight="1">
      <c r="A46" s="22" t="s">
        <v>121</v>
      </c>
      <c r="B46" s="23">
        <f>B8</f>
        <v>6068.9</v>
      </c>
      <c r="C46" s="66">
        <v>12</v>
      </c>
      <c r="D46" s="24" t="s">
        <v>7</v>
      </c>
      <c r="E46" s="25">
        <f>SUM(E47,E54)</f>
        <v>4.960000054924835</v>
      </c>
      <c r="F46" s="46">
        <f>SUM(F47,F54)</f>
        <v>359764.4</v>
      </c>
    </row>
    <row r="47" spans="1:6" s="28" customFormat="1" ht="30.75" customHeight="1">
      <c r="A47" s="36" t="s">
        <v>122</v>
      </c>
      <c r="B47" s="42">
        <f>B46</f>
        <v>6068.9</v>
      </c>
      <c r="C47" s="39">
        <v>12</v>
      </c>
      <c r="D47" s="40" t="s">
        <v>7</v>
      </c>
      <c r="E47" s="41">
        <v>0.64</v>
      </c>
      <c r="F47" s="43">
        <f>SUM(F48:F53)</f>
        <v>45152.62</v>
      </c>
    </row>
    <row r="48" spans="1:6" s="45" customFormat="1" ht="30">
      <c r="A48" s="67" t="s">
        <v>142</v>
      </c>
      <c r="B48" s="68">
        <v>40</v>
      </c>
      <c r="C48" s="69" t="s">
        <v>143</v>
      </c>
      <c r="D48" s="70" t="s">
        <v>96</v>
      </c>
      <c r="E48" s="71">
        <v>33.62</v>
      </c>
      <c r="F48" s="72">
        <v>16137.6</v>
      </c>
    </row>
    <row r="49" spans="1:6" s="45" customFormat="1" ht="15">
      <c r="A49" s="67" t="s">
        <v>144</v>
      </c>
      <c r="B49" s="68">
        <v>1</v>
      </c>
      <c r="C49" s="69" t="s">
        <v>143</v>
      </c>
      <c r="D49" s="70" t="s">
        <v>96</v>
      </c>
      <c r="E49" s="71">
        <v>187.18</v>
      </c>
      <c r="F49" s="72">
        <v>2246.16</v>
      </c>
    </row>
    <row r="50" spans="1:6" s="45" customFormat="1" ht="30">
      <c r="A50" s="67" t="s">
        <v>145</v>
      </c>
      <c r="B50" s="68">
        <v>40</v>
      </c>
      <c r="C50" s="69" t="s">
        <v>97</v>
      </c>
      <c r="D50" s="70" t="s">
        <v>96</v>
      </c>
      <c r="E50" s="71">
        <v>452</v>
      </c>
      <c r="F50" s="72">
        <v>18080</v>
      </c>
    </row>
    <row r="51" spans="1:6" s="45" customFormat="1" ht="15">
      <c r="A51" s="67" t="s">
        <v>146</v>
      </c>
      <c r="B51" s="68">
        <v>1</v>
      </c>
      <c r="C51" s="69" t="s">
        <v>97</v>
      </c>
      <c r="D51" s="70" t="s">
        <v>96</v>
      </c>
      <c r="E51" s="71">
        <v>2084.78</v>
      </c>
      <c r="F51" s="72">
        <v>2084.78</v>
      </c>
    </row>
    <row r="52" spans="1:6" s="45" customFormat="1" ht="30">
      <c r="A52" s="67" t="s">
        <v>147</v>
      </c>
      <c r="B52" s="68">
        <v>1</v>
      </c>
      <c r="C52" s="69" t="s">
        <v>148</v>
      </c>
      <c r="D52" s="70" t="s">
        <v>141</v>
      </c>
      <c r="E52" s="71">
        <v>4900</v>
      </c>
      <c r="F52" s="72">
        <v>4900</v>
      </c>
    </row>
    <row r="53" spans="1:6" s="45" customFormat="1" ht="30">
      <c r="A53" s="67" t="s">
        <v>149</v>
      </c>
      <c r="B53" s="68">
        <v>1</v>
      </c>
      <c r="C53" s="69" t="s">
        <v>150</v>
      </c>
      <c r="D53" s="70" t="s">
        <v>141</v>
      </c>
      <c r="E53" s="71">
        <v>1704.08</v>
      </c>
      <c r="F53" s="72">
        <v>1704.08</v>
      </c>
    </row>
    <row r="54" spans="1:6" s="28" customFormat="1" ht="45.75" customHeight="1">
      <c r="A54" s="36" t="s">
        <v>123</v>
      </c>
      <c r="B54" s="42">
        <f>B47</f>
        <v>6068.9</v>
      </c>
      <c r="C54" s="39">
        <v>12</v>
      </c>
      <c r="D54" s="40" t="s">
        <v>7</v>
      </c>
      <c r="E54" s="41">
        <f>F54/B54/C54</f>
        <v>4.320000054924836</v>
      </c>
      <c r="F54" s="43">
        <f>SUM(F55:F65)</f>
        <v>314611.78</v>
      </c>
    </row>
    <row r="55" spans="1:6" s="44" customFormat="1" ht="35.25" customHeight="1">
      <c r="A55" s="67" t="s">
        <v>124</v>
      </c>
      <c r="B55" s="68">
        <v>270</v>
      </c>
      <c r="C55" s="69" t="s">
        <v>97</v>
      </c>
      <c r="D55" s="70" t="s">
        <v>125</v>
      </c>
      <c r="E55" s="71">
        <v>23.3</v>
      </c>
      <c r="F55" s="72">
        <v>6291</v>
      </c>
    </row>
    <row r="56" spans="1:6" s="44" customFormat="1" ht="24.75" customHeight="1">
      <c r="A56" s="67" t="s">
        <v>126</v>
      </c>
      <c r="B56" s="68">
        <v>270</v>
      </c>
      <c r="C56" s="69" t="s">
        <v>97</v>
      </c>
      <c r="D56" s="70" t="s">
        <v>100</v>
      </c>
      <c r="E56" s="71">
        <v>86.72</v>
      </c>
      <c r="F56" s="72">
        <v>23414.4</v>
      </c>
    </row>
    <row r="57" spans="1:6" s="44" customFormat="1" ht="24.75" customHeight="1">
      <c r="A57" s="67" t="s">
        <v>127</v>
      </c>
      <c r="B57" s="68">
        <v>25154</v>
      </c>
      <c r="C57" s="69" t="s">
        <v>97</v>
      </c>
      <c r="D57" s="70" t="s">
        <v>128</v>
      </c>
      <c r="E57" s="71">
        <v>0.31</v>
      </c>
      <c r="F57" s="72">
        <v>7797.74</v>
      </c>
    </row>
    <row r="58" spans="1:6" s="44" customFormat="1" ht="24.75" customHeight="1">
      <c r="A58" s="67" t="s">
        <v>129</v>
      </c>
      <c r="B58" s="68">
        <v>4</v>
      </c>
      <c r="C58" s="69" t="s">
        <v>97</v>
      </c>
      <c r="D58" s="70" t="s">
        <v>130</v>
      </c>
      <c r="E58" s="71">
        <v>664.9</v>
      </c>
      <c r="F58" s="72">
        <v>2659.6</v>
      </c>
    </row>
    <row r="59" spans="1:6" s="44" customFormat="1" ht="33.75" customHeight="1">
      <c r="A59" s="67" t="s">
        <v>131</v>
      </c>
      <c r="B59" s="68">
        <v>1342</v>
      </c>
      <c r="C59" s="69" t="s">
        <v>132</v>
      </c>
      <c r="D59" s="70" t="s">
        <v>71</v>
      </c>
      <c r="E59" s="71">
        <v>1.27</v>
      </c>
      <c r="F59" s="72">
        <v>88625.68</v>
      </c>
    </row>
    <row r="60" spans="1:6" s="44" customFormat="1" ht="23.25" customHeight="1">
      <c r="A60" s="67" t="s">
        <v>153</v>
      </c>
      <c r="B60" s="68">
        <v>1</v>
      </c>
      <c r="C60" s="69" t="s">
        <v>97</v>
      </c>
      <c r="D60" s="70" t="s">
        <v>96</v>
      </c>
      <c r="E60" s="71">
        <v>385.68</v>
      </c>
      <c r="F60" s="72">
        <v>385.68</v>
      </c>
    </row>
    <row r="61" spans="1:6" s="44" customFormat="1" ht="36.75" customHeight="1">
      <c r="A61" s="67" t="s">
        <v>133</v>
      </c>
      <c r="B61" s="68">
        <v>19.333333333333332</v>
      </c>
      <c r="C61" s="69" t="s">
        <v>97</v>
      </c>
      <c r="D61" s="70" t="s">
        <v>96</v>
      </c>
      <c r="E61" s="71">
        <v>221.41</v>
      </c>
      <c r="F61" s="72">
        <v>4206.79</v>
      </c>
    </row>
    <row r="62" spans="1:6" s="44" customFormat="1" ht="30.75" customHeight="1">
      <c r="A62" s="67" t="s">
        <v>134</v>
      </c>
      <c r="B62" s="68">
        <v>1642.6</v>
      </c>
      <c r="C62" s="69" t="s">
        <v>135</v>
      </c>
      <c r="D62" s="70" t="s">
        <v>71</v>
      </c>
      <c r="E62" s="71">
        <v>1.27</v>
      </c>
      <c r="F62" s="72">
        <v>6258.306</v>
      </c>
    </row>
    <row r="63" spans="1:6" s="44" customFormat="1" ht="37.5" customHeight="1">
      <c r="A63" s="67" t="s">
        <v>136</v>
      </c>
      <c r="B63" s="68">
        <v>140</v>
      </c>
      <c r="C63" s="69" t="s">
        <v>97</v>
      </c>
      <c r="D63" s="70" t="s">
        <v>100</v>
      </c>
      <c r="E63" s="71">
        <v>129.18</v>
      </c>
      <c r="F63" s="72">
        <v>18085.2</v>
      </c>
    </row>
    <row r="64" spans="1:6" s="44" customFormat="1" ht="30" customHeight="1">
      <c r="A64" s="67" t="s">
        <v>137</v>
      </c>
      <c r="B64" s="68">
        <v>208</v>
      </c>
      <c r="C64" s="69" t="s">
        <v>97</v>
      </c>
      <c r="D64" s="70" t="s">
        <v>138</v>
      </c>
      <c r="E64" s="71">
        <v>186.22</v>
      </c>
      <c r="F64" s="72">
        <v>16387.36</v>
      </c>
    </row>
    <row r="65" spans="1:6" s="44" customFormat="1" ht="30" customHeight="1">
      <c r="A65" s="67" t="s">
        <v>139</v>
      </c>
      <c r="B65" s="68">
        <v>1</v>
      </c>
      <c r="C65" s="69" t="s">
        <v>140</v>
      </c>
      <c r="D65" s="70" t="s">
        <v>141</v>
      </c>
      <c r="E65" s="71">
        <v>140500.02400000003</v>
      </c>
      <c r="F65" s="72">
        <v>140500.02400000003</v>
      </c>
    </row>
    <row r="66" spans="1:6" s="27" customFormat="1" ht="18" customHeight="1">
      <c r="A66" s="73" t="s">
        <v>73</v>
      </c>
      <c r="B66" s="74"/>
      <c r="C66" s="74"/>
      <c r="D66" s="75"/>
      <c r="E66" s="76">
        <f>E8+E46</f>
        <v>15.554038355399456</v>
      </c>
      <c r="F66" s="77">
        <f>F8+F46</f>
        <v>1131294.4854000001</v>
      </c>
    </row>
    <row r="67" spans="1:6" ht="15">
      <c r="A67" s="30"/>
      <c r="B67" s="31"/>
      <c r="C67" s="31"/>
      <c r="D67" s="31"/>
      <c r="E67" s="31"/>
      <c r="F67" s="31"/>
    </row>
    <row r="69" spans="1:5" ht="15">
      <c r="A69" s="18" t="s">
        <v>74</v>
      </c>
      <c r="B69" s="32"/>
      <c r="C69" s="19" t="s">
        <v>75</v>
      </c>
      <c r="E69" s="33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2018-04-04T02:20:16Z</cp:lastPrinted>
  <dcterms:created xsi:type="dcterms:W3CDTF">2018-04-02T07:45:01Z</dcterms:created>
  <dcterms:modified xsi:type="dcterms:W3CDTF">2020-03-27T04:18:15Z</dcterms:modified>
  <cp:category/>
  <cp:version/>
  <cp:contentType/>
  <cp:contentStatus/>
</cp:coreProperties>
</file>